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ПЕР-НЬ ТЕК РЕМ" sheetId="5" r:id="rId2"/>
    <sheet name="Лист2" sheetId="2" r:id="rId3"/>
    <sheet name="Лист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7" i="1" l="1"/>
  <c r="C13" i="1"/>
  <c r="G32" i="1"/>
  <c r="C37" i="1" l="1"/>
  <c r="E52" i="1" l="1"/>
  <c r="C32" i="1" l="1"/>
  <c r="L42" i="1" l="1"/>
  <c r="K42" i="1"/>
  <c r="H42" i="1"/>
  <c r="I42" i="1"/>
  <c r="J42" i="1"/>
  <c r="G42" i="1"/>
  <c r="C31" i="1" l="1"/>
  <c r="C29" i="1"/>
  <c r="C21" i="1"/>
  <c r="C27" i="1"/>
  <c r="C28" i="1"/>
  <c r="C25" i="1"/>
  <c r="C26" i="1"/>
  <c r="C24" i="1"/>
  <c r="C22" i="1"/>
  <c r="C20" i="1" l="1"/>
  <c r="C6" i="1" l="1"/>
  <c r="C49" i="1" s="1"/>
  <c r="E54" i="1" s="1"/>
</calcChain>
</file>

<file path=xl/sharedStrings.xml><?xml version="1.0" encoding="utf-8"?>
<sst xmlns="http://schemas.openxmlformats.org/spreadsheetml/2006/main" count="212" uniqueCount="190">
  <si>
    <t>№</t>
  </si>
  <si>
    <t>Наименование работ и услуг</t>
  </si>
  <si>
    <t>Примечание</t>
  </si>
  <si>
    <t>1.</t>
  </si>
  <si>
    <t>Уборка территории домовладения:</t>
  </si>
  <si>
    <t>Летняя уборка</t>
  </si>
  <si>
    <t xml:space="preserve">1.1. </t>
  </si>
  <si>
    <t>подметание придомовой территории</t>
  </si>
  <si>
    <t>уборка газонов от мусора и листьев</t>
  </si>
  <si>
    <t>подрезка деревьев и кустарников</t>
  </si>
  <si>
    <t>Зимняя уборка</t>
  </si>
  <si>
    <t>очистка территории от снега</t>
  </si>
  <si>
    <t>очистка территории от наледи</t>
  </si>
  <si>
    <t>очистка отмостков от снега</t>
  </si>
  <si>
    <t>2.</t>
  </si>
  <si>
    <t>4.</t>
  </si>
  <si>
    <t>очистка кровли от мусора, удаление с крыш снега</t>
  </si>
  <si>
    <t>технический осмотр конструктивных элементов здания</t>
  </si>
  <si>
    <t>5.</t>
  </si>
  <si>
    <t>6.</t>
  </si>
  <si>
    <t>Аварийно-диспетчерское обслуживание</t>
  </si>
  <si>
    <t>Услуги по начислению и сбору платежей</t>
  </si>
  <si>
    <t>Услуги по регистрации и учету граждан</t>
  </si>
  <si>
    <t>Плата за управление МКД</t>
  </si>
  <si>
    <t>ИТОГО:</t>
  </si>
  <si>
    <t>3 раза в неделю</t>
  </si>
  <si>
    <t>2 раза в сезон</t>
  </si>
  <si>
    <t>1 раз в год</t>
  </si>
  <si>
    <t>во время гололеда</t>
  </si>
  <si>
    <t>по графику ППР</t>
  </si>
  <si>
    <t>2 раза в год</t>
  </si>
  <si>
    <t>по заявкам</t>
  </si>
  <si>
    <t>Сбор, вывоз и утилизация твердых бытовых отходов</t>
  </si>
  <si>
    <t>постоянно</t>
  </si>
  <si>
    <t>по графику</t>
  </si>
  <si>
    <t>Проведение электроизмерений</t>
  </si>
  <si>
    <t>погрузка и вывоз уличного смета на автомашины</t>
  </si>
  <si>
    <t>посыпка территории пескосоляной смесью</t>
  </si>
  <si>
    <t>внеплановый осмотр инженерного оборудования и конструктивных элементов здания</t>
  </si>
  <si>
    <t>мелкий ремонт и окраска оборудования детских площадок</t>
  </si>
  <si>
    <t xml:space="preserve">1.2. </t>
  </si>
  <si>
    <t xml:space="preserve">1.3. </t>
  </si>
  <si>
    <t xml:space="preserve">1.4. </t>
  </si>
  <si>
    <t xml:space="preserve">1.5. </t>
  </si>
  <si>
    <t xml:space="preserve">1.6. </t>
  </si>
  <si>
    <t xml:space="preserve">1.7. </t>
  </si>
  <si>
    <t xml:space="preserve">1.8. </t>
  </si>
  <si>
    <t xml:space="preserve">1.9. </t>
  </si>
  <si>
    <t>4.1.</t>
  </si>
  <si>
    <t>4.2.</t>
  </si>
  <si>
    <t>4.3.</t>
  </si>
  <si>
    <t>4.4.</t>
  </si>
  <si>
    <t xml:space="preserve">Содержание </t>
  </si>
  <si>
    <r>
      <t>Размер платы с 1 м</t>
    </r>
    <r>
      <rPr>
        <b/>
        <vertAlign val="superscript"/>
        <sz val="11"/>
        <color theme="1"/>
        <rFont val="Times New Roman"/>
        <family val="1"/>
        <charset val="204"/>
      </rPr>
      <t xml:space="preserve">2 </t>
    </r>
    <r>
      <rPr>
        <b/>
        <sz val="11"/>
        <color theme="1"/>
        <rFont val="Times New Roman"/>
        <family val="1"/>
        <charset val="204"/>
      </rPr>
      <t>в месяц (руб.)</t>
    </r>
  </si>
  <si>
    <t>Периодичность выполнения работ и оказания услуг</t>
  </si>
  <si>
    <t>6 раз в неделю</t>
  </si>
  <si>
    <t>Вид работы</t>
  </si>
  <si>
    <t>Стены и фасады</t>
  </si>
  <si>
    <t>Полы</t>
  </si>
  <si>
    <t>Внешнее благоустройство</t>
  </si>
  <si>
    <t>ТЕКУЩИЙ РЕМОНТ</t>
  </si>
  <si>
    <t>ПЕРИОД</t>
  </si>
  <si>
    <t>ОБЩАЯ СУММА</t>
  </si>
  <si>
    <t>С 1 КВ.М</t>
  </si>
  <si>
    <t>Площадь дома =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</si>
  <si>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</si>
  <si>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Механизированная уборка территории</t>
  </si>
  <si>
    <t>Притирка запорной арматуры без снятия с места</t>
  </si>
  <si>
    <t>Мелкий ремонт изоляции</t>
  </si>
  <si>
    <t>Мелкий ремонт электропроводки</t>
  </si>
  <si>
    <t>Замена перегоревших электроламп</t>
  </si>
  <si>
    <t>Проведение планово-предупредительных работ щитовых и поэтажных щитков</t>
  </si>
  <si>
    <t>Непредвиденные расходы</t>
  </si>
  <si>
    <t>Промывка центрального отопления с регулировкой</t>
  </si>
  <si>
    <t>Осмотр системы центрального отопления</t>
  </si>
  <si>
    <t>Работы по содержанию внешних и внутренних конструктивных элементов здания</t>
  </si>
  <si>
    <t>4.5.</t>
  </si>
  <si>
    <t>4.10.</t>
  </si>
  <si>
    <t>4.11.</t>
  </si>
  <si>
    <t>менять</t>
  </si>
  <si>
    <t>МЕНЯТЬ</t>
  </si>
  <si>
    <t>И ВЫЧИТАТЬ НЕПРЕДВИД.</t>
  </si>
  <si>
    <t>12 МЕС.</t>
  </si>
  <si>
    <t>ГВС</t>
  </si>
  <si>
    <t>Текущий ремонт общего имущества дома</t>
  </si>
  <si>
    <t>Объем</t>
  </si>
  <si>
    <t>Стоимость</t>
  </si>
  <si>
    <t>Период проведения</t>
  </si>
  <si>
    <t>Место</t>
  </si>
  <si>
    <t>Общие виды работ</t>
  </si>
  <si>
    <t>Вентиль</t>
  </si>
  <si>
    <t>Кровля</t>
  </si>
  <si>
    <t>Масл окр контейн</t>
  </si>
  <si>
    <t>Кровля мягкая</t>
  </si>
  <si>
    <t>Кровля шиферная</t>
  </si>
  <si>
    <t>Кровля стальная</t>
  </si>
  <si>
    <t>металл</t>
  </si>
  <si>
    <t>Козырьки</t>
  </si>
  <si>
    <t>Инженерные сети</t>
  </si>
  <si>
    <t>Канализация</t>
  </si>
  <si>
    <t>ХВС</t>
  </si>
  <si>
    <t>Клапан</t>
  </si>
  <si>
    <t>ЦО</t>
  </si>
  <si>
    <t>Изоляция</t>
  </si>
  <si>
    <t>Теплоизоляция</t>
  </si>
  <si>
    <t>Ремонт л/клеток</t>
  </si>
  <si>
    <t>Штукатурка</t>
  </si>
  <si>
    <t>Клеевая окраска</t>
  </si>
  <si>
    <t>Масленная окраска</t>
  </si>
  <si>
    <t>Меж/п швы</t>
  </si>
  <si>
    <t>Цоколь</t>
  </si>
  <si>
    <t>Фасады</t>
  </si>
  <si>
    <t>Плотничные работы</t>
  </si>
  <si>
    <t>Окна</t>
  </si>
  <si>
    <t>Двери</t>
  </si>
  <si>
    <t>Остекление</t>
  </si>
  <si>
    <t>Электромонтажные работы</t>
  </si>
  <si>
    <t>Эл/проводка</t>
  </si>
  <si>
    <t>Эл/щитовые</t>
  </si>
  <si>
    <t>Кабель</t>
  </si>
  <si>
    <t>Эл/счетчик</t>
  </si>
  <si>
    <t>ДВК</t>
  </si>
  <si>
    <t>Отмостка</t>
  </si>
  <si>
    <t>Ремонт тротуара</t>
  </si>
  <si>
    <t>Малые архитектур.формы</t>
  </si>
  <si>
    <t>Прочие</t>
  </si>
  <si>
    <t>Врезка</t>
  </si>
  <si>
    <t>Задвижка</t>
  </si>
  <si>
    <t>Отделочные работы</t>
  </si>
  <si>
    <t>Мусор.клапана</t>
  </si>
  <si>
    <t>Оголовки</t>
  </si>
  <si>
    <t>Кран</t>
  </si>
  <si>
    <t>Обрезка деревьев</t>
  </si>
  <si>
    <t>Ограждения</t>
  </si>
  <si>
    <t>Светильник</t>
  </si>
  <si>
    <t>Предохранитель</t>
  </si>
  <si>
    <t>Обслуживание дымовых и вентиляционных каналов</t>
  </si>
  <si>
    <t>Приложение № 1</t>
  </si>
  <si>
    <t>5.1.</t>
  </si>
  <si>
    <t>5.2.</t>
  </si>
  <si>
    <t>5.3.</t>
  </si>
  <si>
    <t>5.4.</t>
  </si>
  <si>
    <t>7.</t>
  </si>
  <si>
    <t>10.</t>
  </si>
  <si>
    <t>12.</t>
  </si>
  <si>
    <t>13.</t>
  </si>
  <si>
    <t>14.</t>
  </si>
  <si>
    <t>15.</t>
  </si>
  <si>
    <t>16.</t>
  </si>
  <si>
    <t>Испытание системы центрального отопления(первое рабочее испытание отдельных частей системы,рабочая проверка системы в целом,окончательная проверка при сдаче системы)</t>
  </si>
  <si>
    <t>Регламентные работы по обслуживанию  системы центрального отопления,водоснабжения,водоотведения и электроснабжения</t>
  </si>
  <si>
    <t>5.5.</t>
  </si>
  <si>
    <t>мелкий ремонт дверных и оконных заполнений</t>
  </si>
  <si>
    <t>Техническое обслуживание ВДГО</t>
  </si>
  <si>
    <t>Осмотр систем водоснабжения и водоотведения в чердачных и подвальных помещениях</t>
  </si>
  <si>
    <t>еженедельно</t>
  </si>
  <si>
    <t>по нормативу</t>
  </si>
  <si>
    <t>при аварийных ситуациях</t>
  </si>
  <si>
    <t>при осадках</t>
  </si>
  <si>
    <t>Обслуживание систем пожарной и охранной сигнализации</t>
  </si>
  <si>
    <t>Обслуживание домофона, автоматики ворот</t>
  </si>
  <si>
    <t>Уборка мест общего пользования</t>
  </si>
  <si>
    <t>Ремонт патронов и выключателей в местах общего пользования</t>
  </si>
  <si>
    <t>уборка контейнерной площадки</t>
  </si>
  <si>
    <t>8.</t>
  </si>
  <si>
    <t>9.</t>
  </si>
  <si>
    <t>11.</t>
  </si>
  <si>
    <t>3.</t>
  </si>
  <si>
    <t>Обслуживание мусоропроводов</t>
  </si>
  <si>
    <t>4.6.</t>
  </si>
  <si>
    <t>4.7.</t>
  </si>
  <si>
    <t>4.8.</t>
  </si>
  <si>
    <t>4.9.</t>
  </si>
  <si>
    <t>Размер платы за содержание и ремонт</t>
  </si>
  <si>
    <t>руб/кв.м</t>
  </si>
  <si>
    <t xml:space="preserve"> по графику </t>
  </si>
  <si>
    <t>Т/о котельной</t>
  </si>
  <si>
    <t>и ремонту общего имущества дома</t>
  </si>
  <si>
    <t xml:space="preserve">Стоимость работ и услуг по подержанию </t>
  </si>
  <si>
    <t>увеличиться:</t>
  </si>
  <si>
    <t>по однокомнатным квартирам</t>
  </si>
  <si>
    <t>на 150-00 рублей</t>
  </si>
  <si>
    <t>по двухкомнатным квартирам</t>
  </si>
  <si>
    <t>на 250-00 рублей</t>
  </si>
  <si>
    <t>по трехкомнатным квартира</t>
  </si>
  <si>
    <t>на 280-00-300-00 рублей</t>
  </si>
  <si>
    <t>по четырехкомнатным квартирым</t>
  </si>
  <si>
    <t>на 400-00 рублей</t>
  </si>
  <si>
    <r>
      <t xml:space="preserve">Перечень работ и услуг, условия их оказания, необходимый размер финансирования по содержанию и текущему ремонту общего имущества многоквартирного дома на 2015 год по адресу: </t>
    </r>
    <r>
      <rPr>
        <b/>
        <i/>
        <u/>
        <sz val="16"/>
        <color theme="1"/>
        <rFont val="Times New Roman"/>
        <family val="1"/>
        <charset val="204"/>
      </rPr>
      <t>ул. Радищева,31</t>
    </r>
  </si>
  <si>
    <t>3-03 р. с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</si>
</sst>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6"/>
      <name val="Calibri"/>
      <family val="2"/>
      <charset val="204"/>
      <scheme val="minor"/>
    </font>
    <font>
      <b/>
      <sz val="11"/>
      <color theme="6"/>
      <name val="Calibri"/>
      <family val="2"/>
      <charset val="204"/>
      <scheme val="minor"/>
    </font>
    <font>
      <b/>
      <i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1"/>
      <color theme="9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1" xfId="0" applyFont="1" applyBorder="1"/>
    <xf numFmtId="16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2" fontId="4" fillId="0" borderId="0" xfId="0" applyNumberFormat="1" applyFont="1"/>
    <xf numFmtId="0" fontId="17" fillId="0" borderId="0" xfId="0" applyFont="1" applyBorder="1"/>
    <xf numFmtId="0" fontId="16" fillId="0" borderId="0" xfId="0" applyFont="1" applyBorder="1"/>
    <xf numFmtId="0" fontId="17" fillId="0" borderId="0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0" fontId="18" fillId="0" borderId="0" xfId="0" applyFont="1"/>
    <xf numFmtId="0" fontId="15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Border="1"/>
    <xf numFmtId="0" fontId="18" fillId="0" borderId="0" xfId="0" applyFont="1" applyBorder="1"/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2" fontId="2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12" fillId="0" borderId="0" xfId="0" applyNumberFormat="1" applyFont="1" applyBorder="1"/>
    <xf numFmtId="0" fontId="12" fillId="0" borderId="0" xfId="0" applyFont="1" applyBorder="1"/>
    <xf numFmtId="0" fontId="9" fillId="0" borderId="0" xfId="0" applyFont="1" applyFill="1" applyBorder="1"/>
    <xf numFmtId="0" fontId="22" fillId="0" borderId="0" xfId="0" applyFont="1"/>
    <xf numFmtId="0" fontId="9" fillId="0" borderId="0" xfId="0" applyFont="1" applyBorder="1"/>
    <xf numFmtId="4" fontId="12" fillId="0" borderId="0" xfId="0" applyNumberFormat="1" applyFont="1" applyBorder="1"/>
    <xf numFmtId="4" fontId="21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0" fillId="0" borderId="0" xfId="0" applyFont="1"/>
    <xf numFmtId="0" fontId="23" fillId="0" borderId="0" xfId="0" applyFont="1"/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9;&#1050;/&#1056;&#1072;&#1089;&#1095;&#1077;&#1090;%20&#1090;&#1072;&#1088;&#1080;&#1092;&#1086;&#1074;%20&#1085;&#1072;%202013%20&#1075;&#1086;&#1076;/&#1057;&#1074;&#1086;&#1076;%20&#1086;&#1073;&#1097;&#1080;&#1081;-&#1080;&#1079;&#1084;&#1077;&#1085;.04,11,16%20&#1091;&#109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Придомовая территория"/>
      <sheetName val="Обс м.пров."/>
      <sheetName val="Реглам"/>
      <sheetName val="Строител"/>
      <sheetName val="Лифт"/>
      <sheetName val="Список непред.расх"/>
    </sheetNames>
    <sheetDataSet>
      <sheetData sheetId="0">
        <row r="132">
          <cell r="C132">
            <v>12147.83</v>
          </cell>
          <cell r="I132">
            <v>0.85967205747312503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topLeftCell="A37" zoomScaleNormal="100" workbookViewId="0">
      <selection activeCell="B1" sqref="A1:E58"/>
    </sheetView>
  </sheetViews>
  <sheetFormatPr defaultRowHeight="15" x14ac:dyDescent="0.25"/>
  <cols>
    <col min="1" max="1" width="4.7109375" style="38" customWidth="1"/>
    <col min="2" max="2" width="39.5703125" style="38" customWidth="1"/>
    <col min="3" max="3" width="21.42578125" style="38" customWidth="1"/>
    <col min="4" max="4" width="30.7109375" style="38" customWidth="1"/>
    <col min="5" max="5" width="15.85546875" style="38" customWidth="1"/>
    <col min="6" max="6" width="11.42578125" style="38" customWidth="1"/>
    <col min="7" max="10" width="9.140625" style="38"/>
  </cols>
  <sheetData>
    <row r="1" spans="1:12" x14ac:dyDescent="0.25">
      <c r="C1" s="79" t="s">
        <v>137</v>
      </c>
      <c r="D1" s="79"/>
      <c r="E1" s="79"/>
    </row>
    <row r="2" spans="1:12" ht="61.5" customHeight="1" x14ac:dyDescent="0.25">
      <c r="A2" s="80" t="s">
        <v>188</v>
      </c>
      <c r="B2" s="80"/>
      <c r="C2" s="80"/>
      <c r="D2" s="80"/>
      <c r="E2" s="80"/>
    </row>
    <row r="3" spans="1:12" ht="24" customHeight="1" x14ac:dyDescent="0.25">
      <c r="A3" s="26"/>
      <c r="B3" s="21" t="s">
        <v>64</v>
      </c>
      <c r="C3" s="64">
        <v>4098.3900000000003</v>
      </c>
      <c r="D3" s="22" t="s">
        <v>65</v>
      </c>
      <c r="E3" s="26"/>
    </row>
    <row r="4" spans="1:12" ht="30.75" x14ac:dyDescent="0.25">
      <c r="A4" s="2" t="s">
        <v>0</v>
      </c>
      <c r="B4" s="2" t="s">
        <v>1</v>
      </c>
      <c r="C4" s="3" t="s">
        <v>53</v>
      </c>
      <c r="D4" s="3" t="s">
        <v>54</v>
      </c>
      <c r="E4" s="3" t="s">
        <v>2</v>
      </c>
    </row>
    <row r="5" spans="1:12" x14ac:dyDescent="0.25">
      <c r="A5" s="4"/>
      <c r="B5" s="5" t="s">
        <v>52</v>
      </c>
      <c r="C5" s="6"/>
      <c r="D5" s="7"/>
      <c r="E5" s="6"/>
      <c r="G5" s="70"/>
      <c r="H5" s="71">
        <v>1.7</v>
      </c>
      <c r="I5" s="70"/>
    </row>
    <row r="6" spans="1:12" s="1" customFormat="1" x14ac:dyDescent="0.25">
      <c r="A6" s="2" t="s">
        <v>3</v>
      </c>
      <c r="B6" s="8" t="s">
        <v>4</v>
      </c>
      <c r="C6" s="12">
        <f>(C13*5+C7*7)/12</f>
        <v>1.7033333333333331</v>
      </c>
      <c r="D6" s="3"/>
      <c r="E6" s="9"/>
      <c r="F6" s="39"/>
      <c r="G6" s="69"/>
      <c r="H6" s="67" t="s">
        <v>79</v>
      </c>
      <c r="I6" s="67"/>
      <c r="J6" s="39"/>
    </row>
    <row r="7" spans="1:12" x14ac:dyDescent="0.25">
      <c r="A7" s="4"/>
      <c r="B7" s="3" t="s">
        <v>5</v>
      </c>
      <c r="C7" s="13">
        <f>C8+C9+C10+C11+C12</f>
        <v>1.6199999999999999</v>
      </c>
      <c r="D7" s="7"/>
      <c r="E7" s="6"/>
      <c r="G7" s="70"/>
      <c r="H7" s="70"/>
      <c r="I7" s="70"/>
    </row>
    <row r="8" spans="1:12" ht="20.25" customHeight="1" x14ac:dyDescent="0.25">
      <c r="A8" s="4" t="s">
        <v>6</v>
      </c>
      <c r="B8" s="10" t="s">
        <v>7</v>
      </c>
      <c r="C8" s="13">
        <v>0.96</v>
      </c>
      <c r="D8" s="7" t="s">
        <v>55</v>
      </c>
      <c r="E8" s="6"/>
      <c r="G8" s="70">
        <v>0.51</v>
      </c>
      <c r="H8" s="70">
        <v>0.48199999999999998</v>
      </c>
      <c r="I8" s="70">
        <v>0.48199999999999998</v>
      </c>
      <c r="J8" s="46">
        <v>0.48199999999999998</v>
      </c>
      <c r="K8" s="47">
        <v>0.26200000000000001</v>
      </c>
      <c r="L8" s="47">
        <v>0.26200000000000001</v>
      </c>
    </row>
    <row r="9" spans="1:12" ht="18.75" customHeight="1" x14ac:dyDescent="0.25">
      <c r="A9" s="4" t="s">
        <v>40</v>
      </c>
      <c r="B9" s="10" t="s">
        <v>8</v>
      </c>
      <c r="C9" s="13">
        <v>0.49</v>
      </c>
      <c r="D9" s="7" t="s">
        <v>25</v>
      </c>
      <c r="E9" s="6"/>
      <c r="G9" s="70">
        <v>0.34300000000000003</v>
      </c>
      <c r="H9" s="70">
        <v>0.32500000000000001</v>
      </c>
      <c r="I9" s="70">
        <v>0.32500000000000001</v>
      </c>
      <c r="J9" s="46">
        <v>0.32500000000000001</v>
      </c>
      <c r="K9" s="47">
        <v>0.32500000000000001</v>
      </c>
      <c r="L9" s="47"/>
    </row>
    <row r="10" spans="1:12" ht="30" x14ac:dyDescent="0.25">
      <c r="A10" s="4" t="s">
        <v>41</v>
      </c>
      <c r="B10" s="10" t="s">
        <v>36</v>
      </c>
      <c r="C10" s="13">
        <v>0.17</v>
      </c>
      <c r="D10" s="7" t="s">
        <v>55</v>
      </c>
      <c r="E10" s="6"/>
      <c r="G10" s="46">
        <v>6.6000000000000003E-2</v>
      </c>
      <c r="H10" s="46">
        <v>5.6000000000000001E-2</v>
      </c>
      <c r="I10" s="46">
        <v>5.6000000000000001E-2</v>
      </c>
      <c r="J10" s="46">
        <v>4.9000000000000002E-2</v>
      </c>
      <c r="K10" s="47">
        <v>4.9000000000000002E-2</v>
      </c>
      <c r="L10" s="47">
        <v>2.5000000000000001E-2</v>
      </c>
    </row>
    <row r="11" spans="1:12" ht="22.5" customHeight="1" x14ac:dyDescent="0.25">
      <c r="A11" s="4" t="s">
        <v>42</v>
      </c>
      <c r="B11" s="10" t="s">
        <v>163</v>
      </c>
      <c r="C11" s="13">
        <v>0</v>
      </c>
      <c r="D11" s="7" t="s">
        <v>26</v>
      </c>
      <c r="E11" s="6"/>
      <c r="G11" s="46">
        <v>0.1</v>
      </c>
      <c r="H11" s="46">
        <v>0.03</v>
      </c>
      <c r="I11" s="46">
        <v>0.03</v>
      </c>
      <c r="J11" s="46">
        <v>0.03</v>
      </c>
      <c r="K11" s="47">
        <v>0.03</v>
      </c>
      <c r="L11" s="47"/>
    </row>
    <row r="12" spans="1:12" ht="23.25" customHeight="1" x14ac:dyDescent="0.25">
      <c r="A12" s="4" t="s">
        <v>43</v>
      </c>
      <c r="B12" s="10" t="s">
        <v>9</v>
      </c>
      <c r="C12" s="13">
        <v>0</v>
      </c>
      <c r="D12" s="7" t="s">
        <v>27</v>
      </c>
      <c r="E12" s="6"/>
      <c r="G12" s="48">
        <v>0.08</v>
      </c>
      <c r="H12" s="48">
        <v>0.04</v>
      </c>
      <c r="I12" s="48">
        <v>0.04</v>
      </c>
      <c r="J12" s="48">
        <v>0.04</v>
      </c>
      <c r="K12" s="49">
        <v>0.04</v>
      </c>
      <c r="L12" s="47"/>
    </row>
    <row r="13" spans="1:12" x14ac:dyDescent="0.25">
      <c r="A13" s="4"/>
      <c r="B13" s="3" t="s">
        <v>10</v>
      </c>
      <c r="C13" s="13">
        <f>C14+C15+C16+C17</f>
        <v>1.8199999999999998</v>
      </c>
      <c r="D13" s="7"/>
      <c r="E13" s="6"/>
      <c r="G13" s="46"/>
      <c r="H13" s="46"/>
      <c r="I13" s="46"/>
      <c r="J13" s="46"/>
      <c r="K13" s="47"/>
      <c r="L13" s="47"/>
    </row>
    <row r="14" spans="1:12" ht="19.5" customHeight="1" x14ac:dyDescent="0.25">
      <c r="A14" s="4" t="s">
        <v>44</v>
      </c>
      <c r="B14" s="10" t="s">
        <v>11</v>
      </c>
      <c r="C14" s="13">
        <v>1.19</v>
      </c>
      <c r="D14" s="7" t="s">
        <v>55</v>
      </c>
      <c r="E14" s="6"/>
      <c r="G14" s="46">
        <v>0.46600000000000003</v>
      </c>
      <c r="H14" s="46">
        <v>0.44800000000000001</v>
      </c>
      <c r="I14" s="46">
        <v>0.44800000000000001</v>
      </c>
      <c r="J14" s="46">
        <v>0.44800000000000001</v>
      </c>
      <c r="K14" s="47">
        <v>0.44800000000000001</v>
      </c>
      <c r="L14" s="47">
        <v>3.4000000000000002E-2</v>
      </c>
    </row>
    <row r="15" spans="1:12" ht="21.75" customHeight="1" x14ac:dyDescent="0.25">
      <c r="A15" s="4" t="s">
        <v>45</v>
      </c>
      <c r="B15" s="10" t="s">
        <v>37</v>
      </c>
      <c r="C15" s="13">
        <v>0.23</v>
      </c>
      <c r="D15" s="7" t="s">
        <v>28</v>
      </c>
      <c r="E15" s="6"/>
      <c r="G15" s="46">
        <v>2.5999999999999999E-2</v>
      </c>
      <c r="H15" s="46">
        <v>1.2999999999999999E-2</v>
      </c>
      <c r="I15" s="46">
        <v>1.2999999999999999E-2</v>
      </c>
      <c r="J15" s="46">
        <v>1.2999999999999999E-2</v>
      </c>
      <c r="K15" s="47">
        <v>1.2999999999999999E-2</v>
      </c>
      <c r="L15" s="47">
        <v>0.11</v>
      </c>
    </row>
    <row r="16" spans="1:12" ht="17.25" customHeight="1" x14ac:dyDescent="0.25">
      <c r="A16" s="4" t="s">
        <v>46</v>
      </c>
      <c r="B16" s="10" t="s">
        <v>12</v>
      </c>
      <c r="C16" s="13">
        <v>0.28000000000000003</v>
      </c>
      <c r="D16" s="7" t="s">
        <v>28</v>
      </c>
      <c r="E16" s="6"/>
      <c r="G16" s="46">
        <v>0.38</v>
      </c>
      <c r="H16" s="46">
        <v>0.29099999999999998</v>
      </c>
      <c r="I16" s="46">
        <v>0.29099999999999998</v>
      </c>
      <c r="J16" s="46">
        <v>0.29099999999999998</v>
      </c>
      <c r="K16" s="47">
        <v>0.16200000000000001</v>
      </c>
      <c r="L16" s="47">
        <v>0.16200000000000001</v>
      </c>
    </row>
    <row r="17" spans="1:13" ht="23.25" customHeight="1" x14ac:dyDescent="0.25">
      <c r="A17" s="4" t="s">
        <v>47</v>
      </c>
      <c r="B17" s="10" t="s">
        <v>13</v>
      </c>
      <c r="C17" s="13">
        <v>0.12</v>
      </c>
      <c r="D17" s="7" t="s">
        <v>27</v>
      </c>
      <c r="E17" s="6"/>
      <c r="G17" s="46">
        <v>7.4999999999999997E-2</v>
      </c>
      <c r="H17" s="46">
        <v>5.6000000000000001E-2</v>
      </c>
      <c r="I17" s="46">
        <v>5.6000000000000001E-2</v>
      </c>
      <c r="J17" s="46">
        <v>5.6000000000000001E-2</v>
      </c>
      <c r="K17" s="47">
        <v>1.7000000000000001E-2</v>
      </c>
      <c r="L17" s="47">
        <v>1.7000000000000001E-2</v>
      </c>
    </row>
    <row r="18" spans="1:13" ht="18.75" customHeight="1" x14ac:dyDescent="0.25">
      <c r="A18" s="2" t="s">
        <v>14</v>
      </c>
      <c r="B18" s="2" t="s">
        <v>66</v>
      </c>
      <c r="C18" s="12">
        <v>0.55000000000000004</v>
      </c>
      <c r="D18" s="7" t="s">
        <v>34</v>
      </c>
      <c r="E18" s="6"/>
      <c r="G18" s="46">
        <v>0.3</v>
      </c>
      <c r="H18" s="46">
        <v>0.3</v>
      </c>
      <c r="I18" s="46">
        <v>0.3</v>
      </c>
      <c r="J18" s="50">
        <v>0.3</v>
      </c>
      <c r="K18" s="51">
        <v>0.3</v>
      </c>
      <c r="L18" s="51">
        <v>0.3</v>
      </c>
      <c r="M18" s="51"/>
    </row>
    <row r="19" spans="1:13" ht="18.75" customHeight="1" x14ac:dyDescent="0.25">
      <c r="A19" s="2" t="s">
        <v>167</v>
      </c>
      <c r="B19" s="65" t="s">
        <v>168</v>
      </c>
      <c r="C19" s="12">
        <v>1.05</v>
      </c>
      <c r="D19" s="7" t="s">
        <v>34</v>
      </c>
      <c r="E19" s="6"/>
      <c r="G19" s="46"/>
      <c r="H19" s="46"/>
      <c r="I19" s="46"/>
      <c r="J19" s="50"/>
      <c r="K19" s="51"/>
      <c r="L19" s="51"/>
      <c r="M19" s="51"/>
    </row>
    <row r="20" spans="1:13" s="1" customFormat="1" ht="57.75" customHeight="1" x14ac:dyDescent="0.25">
      <c r="A20" s="2" t="s">
        <v>15</v>
      </c>
      <c r="B20" s="8" t="s">
        <v>150</v>
      </c>
      <c r="C20" s="12">
        <f>SUM(C21:C31)</f>
        <v>2.1443000000000003</v>
      </c>
      <c r="D20" s="3"/>
      <c r="E20" s="9"/>
      <c r="F20" s="39"/>
      <c r="G20" s="66">
        <v>2.14</v>
      </c>
      <c r="H20" s="67">
        <v>2.14</v>
      </c>
      <c r="I20" s="67" t="s">
        <v>81</v>
      </c>
      <c r="J20" s="42"/>
      <c r="K20" s="16"/>
      <c r="L20" s="16"/>
    </row>
    <row r="21" spans="1:13" ht="30" x14ac:dyDescent="0.25">
      <c r="A21" s="4" t="s">
        <v>48</v>
      </c>
      <c r="B21" s="10" t="s">
        <v>73</v>
      </c>
      <c r="C21" s="24">
        <f>G20*42.8%</f>
        <v>0.91592000000000007</v>
      </c>
      <c r="D21" s="7" t="s">
        <v>27</v>
      </c>
      <c r="E21" s="6"/>
      <c r="G21" s="68">
        <v>0.59899999999999998</v>
      </c>
      <c r="H21" s="68">
        <v>0.59399999999999997</v>
      </c>
      <c r="I21" s="68">
        <v>0.59399999999999997</v>
      </c>
      <c r="J21" s="52">
        <v>0.40300000000000002</v>
      </c>
      <c r="K21" s="53">
        <v>0.314</v>
      </c>
      <c r="L21" s="53"/>
    </row>
    <row r="22" spans="1:13" x14ac:dyDescent="0.25">
      <c r="A22" s="4" t="s">
        <v>49</v>
      </c>
      <c r="B22" s="10" t="s">
        <v>74</v>
      </c>
      <c r="C22" s="25">
        <f>G20*4%</f>
        <v>8.5600000000000009E-2</v>
      </c>
      <c r="D22" s="7" t="s">
        <v>29</v>
      </c>
      <c r="E22" s="6"/>
      <c r="G22" s="68">
        <v>0.2</v>
      </c>
      <c r="H22" s="68">
        <v>4.9000000000000002E-2</v>
      </c>
      <c r="I22" s="68">
        <v>4.9000000000000002E-2</v>
      </c>
      <c r="J22" s="52">
        <v>3.7999999999999999E-2</v>
      </c>
      <c r="K22" s="53">
        <v>2.5999999999999999E-2</v>
      </c>
      <c r="L22" s="53"/>
    </row>
    <row r="23" spans="1:13" ht="75" x14ac:dyDescent="0.25">
      <c r="A23" s="4" t="s">
        <v>50</v>
      </c>
      <c r="B23" s="10" t="s">
        <v>149</v>
      </c>
      <c r="C23" s="13">
        <v>0.25</v>
      </c>
      <c r="D23" s="7" t="s">
        <v>30</v>
      </c>
      <c r="E23" s="6"/>
      <c r="G23" s="68">
        <v>0.31</v>
      </c>
      <c r="H23" s="68">
        <v>0.23</v>
      </c>
      <c r="I23" s="68">
        <v>0.23</v>
      </c>
      <c r="J23" s="52">
        <v>0.20399999999999999</v>
      </c>
      <c r="K23" s="53">
        <v>0.155</v>
      </c>
      <c r="L23" s="53"/>
    </row>
    <row r="24" spans="1:13" ht="30.75" customHeight="1" x14ac:dyDescent="0.25">
      <c r="A24" s="4" t="s">
        <v>51</v>
      </c>
      <c r="B24" s="10" t="s">
        <v>67</v>
      </c>
      <c r="C24" s="13">
        <f>G20*3%</f>
        <v>6.4200000000000007E-2</v>
      </c>
      <c r="D24" s="7" t="s">
        <v>29</v>
      </c>
      <c r="E24" s="6"/>
      <c r="G24" s="48">
        <v>0.14000000000000001</v>
      </c>
      <c r="H24" s="48">
        <v>0.13</v>
      </c>
      <c r="I24" s="48">
        <v>0.13</v>
      </c>
      <c r="J24" s="52">
        <v>0.13</v>
      </c>
      <c r="K24" s="53">
        <v>0.13</v>
      </c>
      <c r="L24" s="53"/>
    </row>
    <row r="25" spans="1:13" x14ac:dyDescent="0.25">
      <c r="A25" s="4" t="s">
        <v>76</v>
      </c>
      <c r="B25" s="10" t="s">
        <v>68</v>
      </c>
      <c r="C25" s="13">
        <f>G20*6%</f>
        <v>0.12840000000000001</v>
      </c>
      <c r="D25" s="7" t="s">
        <v>27</v>
      </c>
      <c r="E25" s="6"/>
      <c r="G25" s="48">
        <v>4.5999999999999999E-2</v>
      </c>
      <c r="H25" s="48">
        <v>4.4999999999999998E-2</v>
      </c>
      <c r="I25" s="48">
        <v>4.4999999999999998E-2</v>
      </c>
      <c r="J25" s="52">
        <v>4.4999999999999998E-2</v>
      </c>
      <c r="K25" s="53">
        <v>2.1999999999999999E-2</v>
      </c>
      <c r="L25" s="53"/>
    </row>
    <row r="26" spans="1:13" ht="17.25" customHeight="1" x14ac:dyDescent="0.25">
      <c r="A26" s="4" t="s">
        <v>169</v>
      </c>
      <c r="B26" s="10" t="s">
        <v>69</v>
      </c>
      <c r="C26" s="13">
        <f>$G$20*4.3%</f>
        <v>9.2020000000000005E-2</v>
      </c>
      <c r="D26" s="7" t="s">
        <v>29</v>
      </c>
      <c r="E26" s="6"/>
      <c r="G26" s="48">
        <v>0.1</v>
      </c>
      <c r="H26" s="48">
        <v>0.1</v>
      </c>
      <c r="I26" s="48">
        <v>0.1</v>
      </c>
      <c r="J26" s="52">
        <v>0.1</v>
      </c>
      <c r="K26" s="53">
        <v>0.06</v>
      </c>
      <c r="L26" s="53"/>
    </row>
    <row r="27" spans="1:13" ht="30" x14ac:dyDescent="0.25">
      <c r="A27" s="4" t="s">
        <v>170</v>
      </c>
      <c r="B27" s="10" t="s">
        <v>162</v>
      </c>
      <c r="C27" s="13">
        <f>$G$20*3.4%</f>
        <v>7.2760000000000005E-2</v>
      </c>
      <c r="D27" s="7" t="s">
        <v>31</v>
      </c>
      <c r="E27" s="6"/>
      <c r="G27" s="48">
        <v>1.4</v>
      </c>
      <c r="H27" s="48">
        <v>1.4</v>
      </c>
      <c r="I27" s="48">
        <v>1.4</v>
      </c>
      <c r="J27" s="52">
        <v>1.4</v>
      </c>
      <c r="K27" s="53">
        <v>1.4</v>
      </c>
      <c r="L27" s="53">
        <v>1.4</v>
      </c>
    </row>
    <row r="28" spans="1:13" ht="18.75" customHeight="1" x14ac:dyDescent="0.25">
      <c r="A28" s="4" t="s">
        <v>171</v>
      </c>
      <c r="B28" s="10" t="s">
        <v>70</v>
      </c>
      <c r="C28" s="13">
        <f>$G$20*3%</f>
        <v>6.4200000000000007E-2</v>
      </c>
      <c r="D28" s="7" t="s">
        <v>156</v>
      </c>
      <c r="E28" s="6"/>
      <c r="G28" s="48"/>
      <c r="H28" s="48"/>
      <c r="I28" s="48"/>
      <c r="J28" s="52"/>
      <c r="K28" s="53"/>
      <c r="L28" s="53"/>
    </row>
    <row r="29" spans="1:13" ht="30" x14ac:dyDescent="0.25">
      <c r="A29" s="4" t="s">
        <v>172</v>
      </c>
      <c r="B29" s="10" t="s">
        <v>71</v>
      </c>
      <c r="C29" s="13">
        <f>$G$20*5%</f>
        <v>0.10700000000000001</v>
      </c>
      <c r="D29" s="7" t="s">
        <v>29</v>
      </c>
      <c r="E29" s="6"/>
      <c r="G29" s="48"/>
      <c r="H29" s="48"/>
      <c r="I29" s="48"/>
      <c r="J29" s="52"/>
      <c r="K29" s="53"/>
      <c r="L29" s="53"/>
    </row>
    <row r="30" spans="1:13" x14ac:dyDescent="0.25">
      <c r="A30" s="4" t="s">
        <v>77</v>
      </c>
      <c r="B30" s="57" t="s">
        <v>72</v>
      </c>
      <c r="C30" s="13">
        <v>0.3</v>
      </c>
      <c r="D30" s="7" t="s">
        <v>157</v>
      </c>
      <c r="E30" s="6"/>
      <c r="G30" s="48"/>
      <c r="H30" s="48"/>
      <c r="I30" s="48"/>
      <c r="J30" s="52"/>
      <c r="K30" s="53"/>
      <c r="L30" s="53"/>
    </row>
    <row r="31" spans="1:13" ht="45" x14ac:dyDescent="0.25">
      <c r="A31" s="4" t="s">
        <v>78</v>
      </c>
      <c r="B31" s="10" t="s">
        <v>154</v>
      </c>
      <c r="C31" s="13">
        <f>$G$20*3%</f>
        <v>6.4200000000000007E-2</v>
      </c>
      <c r="D31" s="7" t="s">
        <v>155</v>
      </c>
      <c r="E31" s="6"/>
      <c r="G31" s="48"/>
      <c r="H31" s="48"/>
      <c r="I31" s="48"/>
      <c r="J31" s="52"/>
      <c r="K31" s="53"/>
      <c r="L31" s="53"/>
    </row>
    <row r="32" spans="1:13" s="1" customFormat="1" ht="43.5" x14ac:dyDescent="0.25">
      <c r="A32" s="2" t="s">
        <v>18</v>
      </c>
      <c r="B32" s="8" t="s">
        <v>75</v>
      </c>
      <c r="C32" s="12">
        <f>C33+C34+C35+C36+C37</f>
        <v>0.82289508086209684</v>
      </c>
      <c r="D32" s="3"/>
      <c r="E32" s="9"/>
      <c r="F32" s="39"/>
      <c r="G32" s="59">
        <f>[1]Тарифы!$I$132</f>
        <v>0.85967205747312503</v>
      </c>
      <c r="H32" s="60" t="s">
        <v>80</v>
      </c>
      <c r="I32" s="60"/>
      <c r="J32" s="41"/>
      <c r="K32" s="16"/>
      <c r="L32" s="16"/>
    </row>
    <row r="33" spans="1:13" ht="30" x14ac:dyDescent="0.25">
      <c r="A33" s="4" t="s">
        <v>138</v>
      </c>
      <c r="B33" s="10" t="s">
        <v>16</v>
      </c>
      <c r="C33" s="13">
        <v>0.6</v>
      </c>
      <c r="D33" s="7" t="s">
        <v>158</v>
      </c>
      <c r="E33" s="6"/>
      <c r="G33" s="46">
        <v>0.13300000000000001</v>
      </c>
      <c r="H33" s="46">
        <v>0.112</v>
      </c>
      <c r="I33" s="46">
        <v>0.112</v>
      </c>
      <c r="J33" s="50">
        <v>8.8999999999999996E-2</v>
      </c>
      <c r="K33" s="51">
        <v>8.8999999999999996E-2</v>
      </c>
      <c r="L33" s="51">
        <v>5.6000000000000001E-2</v>
      </c>
      <c r="M33" s="51"/>
    </row>
    <row r="34" spans="1:13" ht="30" x14ac:dyDescent="0.25">
      <c r="A34" s="4" t="s">
        <v>139</v>
      </c>
      <c r="B34" s="10" t="s">
        <v>39</v>
      </c>
      <c r="C34" s="13">
        <v>0.04</v>
      </c>
      <c r="D34" s="7"/>
      <c r="E34" s="6"/>
      <c r="G34" s="46">
        <v>0.15</v>
      </c>
      <c r="H34" s="46">
        <v>0.02</v>
      </c>
      <c r="I34" s="46">
        <v>0.02</v>
      </c>
      <c r="J34" s="50">
        <v>8.0000000000000002E-3</v>
      </c>
      <c r="K34" s="51">
        <v>8.0000000000000002E-3</v>
      </c>
      <c r="L34" s="51"/>
      <c r="M34" s="51"/>
    </row>
    <row r="35" spans="1:13" ht="30" x14ac:dyDescent="0.25">
      <c r="A35" s="4" t="s">
        <v>140</v>
      </c>
      <c r="B35" s="57" t="s">
        <v>152</v>
      </c>
      <c r="C35" s="13">
        <v>7.0000000000000007E-2</v>
      </c>
      <c r="D35" s="7"/>
      <c r="E35" s="6"/>
      <c r="G35" s="46"/>
      <c r="H35" s="46"/>
      <c r="I35" s="46"/>
      <c r="J35" s="50"/>
      <c r="K35" s="51"/>
      <c r="L35" s="51"/>
      <c r="M35" s="51"/>
    </row>
    <row r="36" spans="1:13" ht="36" customHeight="1" x14ac:dyDescent="0.25">
      <c r="A36" s="4" t="s">
        <v>141</v>
      </c>
      <c r="B36" s="10" t="s">
        <v>17</v>
      </c>
      <c r="C36" s="13">
        <v>0.1</v>
      </c>
      <c r="D36" s="7" t="s">
        <v>30</v>
      </c>
      <c r="E36" s="6"/>
      <c r="G36" s="50">
        <v>7.8E-2</v>
      </c>
      <c r="H36" s="50">
        <v>7.8E-2</v>
      </c>
      <c r="I36" s="50">
        <v>7.8E-2</v>
      </c>
      <c r="J36" s="50">
        <v>4.2999999999999997E-2</v>
      </c>
      <c r="K36" s="51">
        <v>3.9E-2</v>
      </c>
      <c r="L36" s="51">
        <v>3.9E-2</v>
      </c>
      <c r="M36" s="51"/>
    </row>
    <row r="37" spans="1:13" ht="45.75" customHeight="1" x14ac:dyDescent="0.25">
      <c r="A37" s="4" t="s">
        <v>151</v>
      </c>
      <c r="B37" s="10" t="s">
        <v>38</v>
      </c>
      <c r="C37" s="13">
        <f>G32*1.5%</f>
        <v>1.2895080862096875E-2</v>
      </c>
      <c r="D37" s="7" t="s">
        <v>31</v>
      </c>
      <c r="E37" s="6"/>
      <c r="G37" s="50">
        <v>0.04</v>
      </c>
      <c r="H37" s="50">
        <v>0.04</v>
      </c>
      <c r="I37" s="50">
        <v>0.04</v>
      </c>
      <c r="J37" s="50">
        <v>0.04</v>
      </c>
      <c r="K37" s="51">
        <v>0.04</v>
      </c>
      <c r="L37" s="51">
        <v>0.04</v>
      </c>
      <c r="M37" s="51"/>
    </row>
    <row r="38" spans="1:13" s="1" customFormat="1" ht="29.25" x14ac:dyDescent="0.25">
      <c r="A38" s="11" t="s">
        <v>19</v>
      </c>
      <c r="B38" s="62" t="s">
        <v>136</v>
      </c>
      <c r="C38" s="61">
        <v>0.13</v>
      </c>
      <c r="D38" s="3" t="s">
        <v>27</v>
      </c>
      <c r="E38" s="9"/>
      <c r="F38" s="39"/>
      <c r="G38" s="54"/>
      <c r="H38" s="54"/>
      <c r="I38" s="54"/>
      <c r="J38" s="54"/>
      <c r="K38" s="55"/>
      <c r="L38" s="55"/>
      <c r="M38" s="55"/>
    </row>
    <row r="39" spans="1:13" ht="30.75" customHeight="1" x14ac:dyDescent="0.25">
      <c r="A39" s="2" t="s">
        <v>142</v>
      </c>
      <c r="B39" s="56" t="s">
        <v>153</v>
      </c>
      <c r="C39" s="12">
        <v>0.55000000000000004</v>
      </c>
      <c r="D39" s="3" t="s">
        <v>27</v>
      </c>
      <c r="E39" s="6"/>
      <c r="G39" s="50">
        <v>0.13500000000000001</v>
      </c>
      <c r="H39" s="50">
        <v>0.13500000000000001</v>
      </c>
      <c r="I39" s="50">
        <v>0.13500000000000001</v>
      </c>
      <c r="J39" s="50">
        <v>0.13500000000000001</v>
      </c>
      <c r="K39" s="51">
        <v>0.13500000000000001</v>
      </c>
      <c r="L39" s="51">
        <v>0.13500000000000001</v>
      </c>
      <c r="M39" s="51"/>
    </row>
    <row r="40" spans="1:13" ht="30.75" customHeight="1" x14ac:dyDescent="0.25">
      <c r="A40" s="2" t="s">
        <v>164</v>
      </c>
      <c r="B40" s="56" t="s">
        <v>159</v>
      </c>
      <c r="C40" s="12">
        <v>0.31</v>
      </c>
      <c r="D40" s="3"/>
      <c r="E40" s="6"/>
      <c r="G40" s="50"/>
      <c r="H40" s="50"/>
      <c r="I40" s="50"/>
      <c r="J40" s="50"/>
      <c r="K40" s="51"/>
      <c r="L40" s="51"/>
      <c r="M40" s="51"/>
    </row>
    <row r="41" spans="1:13" x14ac:dyDescent="0.25">
      <c r="A41" s="2" t="s">
        <v>165</v>
      </c>
      <c r="B41" s="62" t="s">
        <v>35</v>
      </c>
      <c r="C41" s="61">
        <v>0.04</v>
      </c>
      <c r="D41" s="3" t="s">
        <v>34</v>
      </c>
      <c r="E41" s="6"/>
      <c r="G41" s="50">
        <v>0.04</v>
      </c>
      <c r="H41" s="50">
        <v>0.04</v>
      </c>
      <c r="I41" s="50">
        <v>0.04</v>
      </c>
      <c r="J41" s="50">
        <v>0.04</v>
      </c>
      <c r="K41" s="51">
        <v>0.04</v>
      </c>
      <c r="L41" s="51">
        <v>0.04</v>
      </c>
      <c r="M41" s="51"/>
    </row>
    <row r="42" spans="1:13" ht="29.25" x14ac:dyDescent="0.25">
      <c r="A42" s="2" t="s">
        <v>143</v>
      </c>
      <c r="B42" s="8" t="s">
        <v>20</v>
      </c>
      <c r="C42" s="12">
        <v>0.28000000000000003</v>
      </c>
      <c r="D42" s="3" t="s">
        <v>31</v>
      </c>
      <c r="E42" s="6"/>
      <c r="G42" s="50">
        <f>0.73*1.18</f>
        <v>0.86139999999999994</v>
      </c>
      <c r="H42" s="50">
        <f t="shared" ref="H42:J42" si="0">0.73*1.18</f>
        <v>0.86139999999999994</v>
      </c>
      <c r="I42" s="50">
        <f t="shared" si="0"/>
        <v>0.86139999999999994</v>
      </c>
      <c r="J42" s="50">
        <f t="shared" si="0"/>
        <v>0.86139999999999994</v>
      </c>
      <c r="K42" s="51">
        <f>0.32*1.18</f>
        <v>0.37759999999999999</v>
      </c>
      <c r="L42" s="51">
        <f>0.23*1.18</f>
        <v>0.27139999999999997</v>
      </c>
      <c r="M42" s="51"/>
    </row>
    <row r="43" spans="1:13" ht="29.25" x14ac:dyDescent="0.25">
      <c r="A43" s="2" t="s">
        <v>166</v>
      </c>
      <c r="B43" s="8" t="s">
        <v>32</v>
      </c>
      <c r="C43" s="12">
        <v>2.12</v>
      </c>
      <c r="D43" s="3" t="s">
        <v>175</v>
      </c>
      <c r="E43" s="6"/>
      <c r="G43" s="50">
        <v>1.9</v>
      </c>
      <c r="H43" s="50">
        <v>1.9</v>
      </c>
      <c r="I43" s="50">
        <v>1.9</v>
      </c>
      <c r="J43" s="50">
        <v>1.9</v>
      </c>
      <c r="K43" s="51">
        <v>1.9</v>
      </c>
      <c r="L43" s="51">
        <v>1.9</v>
      </c>
      <c r="M43" s="51"/>
    </row>
    <row r="44" spans="1:13" ht="29.25" x14ac:dyDescent="0.25">
      <c r="A44" s="2" t="s">
        <v>144</v>
      </c>
      <c r="B44" s="8" t="s">
        <v>21</v>
      </c>
      <c r="C44" s="12">
        <v>0.95</v>
      </c>
      <c r="D44" s="3" t="s">
        <v>33</v>
      </c>
      <c r="E44" s="6"/>
      <c r="G44" s="50">
        <v>1.2</v>
      </c>
      <c r="H44" s="50">
        <v>1.2</v>
      </c>
      <c r="I44" s="50">
        <v>1</v>
      </c>
      <c r="J44" s="50">
        <v>0.95</v>
      </c>
      <c r="K44" s="51">
        <v>0.92</v>
      </c>
      <c r="L44" s="51">
        <v>0.9</v>
      </c>
      <c r="M44" s="51"/>
    </row>
    <row r="45" spans="1:13" ht="29.25" x14ac:dyDescent="0.25">
      <c r="A45" s="2" t="s">
        <v>145</v>
      </c>
      <c r="B45" s="8" t="s">
        <v>22</v>
      </c>
      <c r="C45" s="12">
        <v>0.27</v>
      </c>
      <c r="D45" s="3" t="s">
        <v>33</v>
      </c>
      <c r="E45" s="6"/>
      <c r="G45" s="50">
        <v>0.28000000000000003</v>
      </c>
      <c r="H45" s="50">
        <v>0.28000000000000003</v>
      </c>
      <c r="I45" s="50">
        <v>0.28000000000000003</v>
      </c>
      <c r="J45" s="50">
        <v>0.28000000000000003</v>
      </c>
      <c r="K45" s="51">
        <v>0.28000000000000003</v>
      </c>
      <c r="L45" s="51">
        <v>0.28000000000000003</v>
      </c>
      <c r="M45" s="51"/>
    </row>
    <row r="46" spans="1:13" x14ac:dyDescent="0.25">
      <c r="A46" s="2" t="s">
        <v>146</v>
      </c>
      <c r="B46" s="8" t="s">
        <v>23</v>
      </c>
      <c r="C46" s="12">
        <v>4.21</v>
      </c>
      <c r="D46" s="3" t="s">
        <v>33</v>
      </c>
      <c r="E46" s="6"/>
      <c r="G46" s="50">
        <v>1.37</v>
      </c>
      <c r="H46" s="50">
        <v>1</v>
      </c>
      <c r="I46" s="50">
        <v>1</v>
      </c>
      <c r="J46" s="50">
        <v>1</v>
      </c>
      <c r="K46" s="51">
        <v>1</v>
      </c>
      <c r="L46" s="51">
        <v>0.65</v>
      </c>
      <c r="M46" s="51"/>
    </row>
    <row r="47" spans="1:13" ht="29.25" x14ac:dyDescent="0.25">
      <c r="A47" s="2" t="s">
        <v>147</v>
      </c>
      <c r="B47" s="62" t="s">
        <v>160</v>
      </c>
      <c r="C47" s="61">
        <v>0.5</v>
      </c>
      <c r="D47" s="3"/>
      <c r="E47" s="6"/>
      <c r="G47" s="50"/>
      <c r="H47" s="50"/>
      <c r="I47" s="50"/>
      <c r="J47" s="50"/>
      <c r="K47" s="51"/>
      <c r="L47" s="51"/>
      <c r="M47" s="51"/>
    </row>
    <row r="48" spans="1:13" x14ac:dyDescent="0.25">
      <c r="A48" s="2" t="s">
        <v>148</v>
      </c>
      <c r="B48" s="63" t="s">
        <v>161</v>
      </c>
      <c r="C48" s="58">
        <v>1.67</v>
      </c>
      <c r="D48" s="3"/>
      <c r="E48" s="6"/>
      <c r="G48" s="50"/>
      <c r="H48" s="50"/>
      <c r="I48" s="50"/>
      <c r="J48" s="50"/>
      <c r="K48" s="51"/>
      <c r="L48" s="51"/>
      <c r="M48" s="51"/>
    </row>
    <row r="49" spans="1:12" x14ac:dyDescent="0.25">
      <c r="A49" s="4"/>
      <c r="B49" s="8" t="s">
        <v>24</v>
      </c>
      <c r="C49" s="12">
        <f>C6+C18+C19+C20+C32+C38+C39+C40+C41+C42+C43+C44+C45+C46+C47+C48</f>
        <v>17.300528414195426</v>
      </c>
      <c r="D49" s="7"/>
      <c r="E49" s="6"/>
      <c r="H49" s="40"/>
      <c r="I49" s="40"/>
      <c r="J49" s="40"/>
      <c r="K49" s="15"/>
      <c r="L49" s="15"/>
    </row>
    <row r="50" spans="1:12" x14ac:dyDescent="0.25">
      <c r="H50" s="40"/>
      <c r="I50" s="40"/>
      <c r="J50" s="40"/>
      <c r="K50" s="15"/>
      <c r="L50" s="15"/>
    </row>
    <row r="51" spans="1:12" x14ac:dyDescent="0.25">
      <c r="A51" s="17"/>
      <c r="B51" s="81" t="s">
        <v>60</v>
      </c>
      <c r="C51" s="12" t="s">
        <v>61</v>
      </c>
      <c r="D51" s="3" t="s">
        <v>62</v>
      </c>
      <c r="E51" s="18" t="s">
        <v>63</v>
      </c>
      <c r="G51" s="43"/>
      <c r="H51" s="43"/>
      <c r="I51" s="43"/>
      <c r="J51" s="44"/>
      <c r="K51" s="15"/>
      <c r="L51" s="15"/>
    </row>
    <row r="52" spans="1:12" x14ac:dyDescent="0.25">
      <c r="B52" s="82"/>
      <c r="C52" s="34" t="s">
        <v>82</v>
      </c>
      <c r="D52" s="72">
        <v>50000</v>
      </c>
      <c r="E52" s="72">
        <f>D52/C3/12</f>
        <v>1.016659387385453</v>
      </c>
      <c r="G52" s="43"/>
      <c r="H52" s="43"/>
      <c r="I52" s="43"/>
      <c r="J52" s="44"/>
      <c r="K52" s="15"/>
      <c r="L52" s="15"/>
    </row>
    <row r="53" spans="1:12" ht="18.75" x14ac:dyDescent="0.3">
      <c r="B53" s="19"/>
      <c r="C53" s="36"/>
      <c r="D53" s="37"/>
      <c r="E53" s="35"/>
      <c r="G53" s="43"/>
      <c r="H53" s="43"/>
      <c r="I53" s="43"/>
      <c r="J53" s="44"/>
      <c r="K53" s="15"/>
      <c r="L53" s="15"/>
    </row>
    <row r="54" spans="1:12" ht="23.25" customHeight="1" x14ac:dyDescent="0.3">
      <c r="A54" s="17"/>
      <c r="B54" s="76" t="s">
        <v>173</v>
      </c>
      <c r="C54" s="77"/>
      <c r="D54" s="78"/>
      <c r="E54" s="73">
        <f>C49+E52</f>
        <v>18.317187801580879</v>
      </c>
      <c r="F54" s="74" t="s">
        <v>174</v>
      </c>
    </row>
    <row r="55" spans="1:12" x14ac:dyDescent="0.25">
      <c r="C55" s="45"/>
    </row>
    <row r="58" spans="1:12" ht="18.75" x14ac:dyDescent="0.3">
      <c r="B58" s="75" t="s">
        <v>176</v>
      </c>
      <c r="C58" s="75" t="s">
        <v>189</v>
      </c>
    </row>
    <row r="62" spans="1:12" x14ac:dyDescent="0.25">
      <c r="B62" s="38" t="s">
        <v>178</v>
      </c>
    </row>
    <row r="63" spans="1:12" x14ac:dyDescent="0.25">
      <c r="B63" s="38" t="s">
        <v>177</v>
      </c>
    </row>
    <row r="64" spans="1:12" x14ac:dyDescent="0.25">
      <c r="B64" s="38" t="s">
        <v>179</v>
      </c>
    </row>
    <row r="65" spans="2:3" x14ac:dyDescent="0.25">
      <c r="B65" s="38" t="s">
        <v>180</v>
      </c>
      <c r="C65" s="38" t="s">
        <v>181</v>
      </c>
    </row>
    <row r="66" spans="2:3" x14ac:dyDescent="0.25">
      <c r="B66" s="38" t="s">
        <v>182</v>
      </c>
      <c r="C66" s="38" t="s">
        <v>183</v>
      </c>
    </row>
    <row r="67" spans="2:3" x14ac:dyDescent="0.25">
      <c r="B67" s="38" t="s">
        <v>184</v>
      </c>
      <c r="C67" s="38" t="s">
        <v>185</v>
      </c>
    </row>
    <row r="68" spans="2:3" x14ac:dyDescent="0.25">
      <c r="B68" s="38" t="s">
        <v>186</v>
      </c>
      <c r="C68" s="38" t="s">
        <v>187</v>
      </c>
    </row>
  </sheetData>
  <mergeCells count="4">
    <mergeCell ref="B54:D54"/>
    <mergeCell ref="C1:E1"/>
    <mergeCell ref="A2:E2"/>
    <mergeCell ref="B51:B52"/>
  </mergeCells>
  <pageMargins left="0.70866141732283472" right="0.39370078740157483" top="0.39370078740157483" bottom="0.39370078740157483" header="0.31496062992125984" footer="0.31496062992125984"/>
  <pageSetup paperSize="9" scale="49" fitToWidth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workbookViewId="0">
      <selection activeCell="H23" sqref="H23"/>
    </sheetView>
  </sheetViews>
  <sheetFormatPr defaultRowHeight="15" x14ac:dyDescent="0.25"/>
  <cols>
    <col min="1" max="1" width="5.140625" customWidth="1"/>
    <col min="2" max="2" width="19.85546875" customWidth="1"/>
    <col min="4" max="4" width="12.85546875" customWidth="1"/>
    <col min="5" max="5" width="13.7109375" customWidth="1"/>
    <col min="6" max="6" width="11.28515625" customWidth="1"/>
    <col min="8" max="8" width="27.5703125" customWidth="1"/>
    <col min="9" max="9" width="17.28515625" customWidth="1"/>
  </cols>
  <sheetData>
    <row r="1" spans="1:9" ht="25.5" customHeight="1" x14ac:dyDescent="0.25">
      <c r="A1" s="83" t="s">
        <v>84</v>
      </c>
      <c r="B1" s="83"/>
      <c r="C1" s="83"/>
      <c r="D1" s="83"/>
      <c r="E1" s="28"/>
      <c r="F1" s="28"/>
    </row>
    <row r="2" spans="1:9" ht="28.5" x14ac:dyDescent="0.25">
      <c r="A2" s="3" t="s">
        <v>0</v>
      </c>
      <c r="B2" s="3" t="s">
        <v>56</v>
      </c>
      <c r="C2" s="3" t="s">
        <v>85</v>
      </c>
      <c r="D2" s="3" t="s">
        <v>86</v>
      </c>
      <c r="E2" s="3" t="s">
        <v>87</v>
      </c>
      <c r="F2" s="3" t="s">
        <v>88</v>
      </c>
      <c r="H2" s="23" t="s">
        <v>89</v>
      </c>
    </row>
    <row r="3" spans="1:9" x14ac:dyDescent="0.25">
      <c r="A3" s="7">
        <v>1</v>
      </c>
      <c r="B3" s="7" t="s">
        <v>90</v>
      </c>
      <c r="C3" s="29">
        <v>8</v>
      </c>
      <c r="D3" s="7">
        <v>9500</v>
      </c>
      <c r="E3" s="7"/>
      <c r="F3" s="7"/>
      <c r="H3" s="23" t="s">
        <v>91</v>
      </c>
    </row>
    <row r="4" spans="1:9" x14ac:dyDescent="0.25">
      <c r="A4" s="4">
        <v>2</v>
      </c>
      <c r="B4" s="27" t="s">
        <v>92</v>
      </c>
      <c r="C4" s="29">
        <v>1</v>
      </c>
      <c r="D4" s="7">
        <v>100</v>
      </c>
      <c r="E4" s="7"/>
      <c r="F4" s="7"/>
      <c r="G4" s="30"/>
      <c r="H4" s="7" t="s">
        <v>93</v>
      </c>
      <c r="I4" s="31"/>
    </row>
    <row r="5" spans="1:9" x14ac:dyDescent="0.25">
      <c r="A5" s="7">
        <v>3</v>
      </c>
      <c r="B5" s="7"/>
      <c r="C5" s="14"/>
      <c r="D5" s="7"/>
      <c r="E5" s="7"/>
      <c r="F5" s="7"/>
      <c r="G5" s="30"/>
      <c r="H5" s="7" t="s">
        <v>94</v>
      </c>
      <c r="I5" s="31"/>
    </row>
    <row r="6" spans="1:9" x14ac:dyDescent="0.25">
      <c r="A6" s="4">
        <v>4</v>
      </c>
      <c r="B6" s="7"/>
      <c r="C6" s="29"/>
      <c r="D6" s="7"/>
      <c r="E6" s="7"/>
      <c r="F6" s="7"/>
      <c r="G6" s="30"/>
      <c r="H6" s="7" t="s">
        <v>95</v>
      </c>
      <c r="I6" s="31" t="s">
        <v>96</v>
      </c>
    </row>
    <row r="7" spans="1:9" x14ac:dyDescent="0.25">
      <c r="A7" s="7">
        <v>5</v>
      </c>
      <c r="B7" s="27"/>
      <c r="C7" s="29"/>
      <c r="D7" s="7"/>
      <c r="E7" s="7"/>
      <c r="F7" s="7"/>
      <c r="G7" s="30"/>
      <c r="H7" s="7" t="s">
        <v>97</v>
      </c>
      <c r="I7" s="31"/>
    </row>
    <row r="8" spans="1:9" x14ac:dyDescent="0.25">
      <c r="A8" s="4">
        <v>6</v>
      </c>
      <c r="B8" s="7"/>
      <c r="C8" s="29"/>
      <c r="D8" s="7"/>
      <c r="E8" s="7"/>
      <c r="F8" s="7"/>
      <c r="G8" s="30"/>
      <c r="H8" s="3" t="s">
        <v>98</v>
      </c>
      <c r="I8" s="20"/>
    </row>
    <row r="9" spans="1:9" x14ac:dyDescent="0.25">
      <c r="A9" s="7">
        <v>7</v>
      </c>
      <c r="B9" s="7"/>
      <c r="C9" s="29"/>
      <c r="D9" s="7"/>
      <c r="E9" s="7"/>
      <c r="F9" s="7"/>
      <c r="G9" s="30"/>
      <c r="H9" s="7" t="s">
        <v>99</v>
      </c>
    </row>
    <row r="10" spans="1:9" x14ac:dyDescent="0.25">
      <c r="A10" s="4">
        <v>8</v>
      </c>
      <c r="B10" s="7"/>
      <c r="C10" s="29"/>
      <c r="D10" s="7"/>
      <c r="E10" s="7"/>
      <c r="F10" s="7"/>
      <c r="G10" s="30"/>
      <c r="H10" s="7" t="s">
        <v>100</v>
      </c>
      <c r="I10" s="7" t="s">
        <v>90</v>
      </c>
    </row>
    <row r="11" spans="1:9" x14ac:dyDescent="0.25">
      <c r="A11" s="7">
        <v>9</v>
      </c>
      <c r="B11" s="7"/>
      <c r="C11" s="29"/>
      <c r="D11" s="7"/>
      <c r="E11" s="7"/>
      <c r="F11" s="7"/>
      <c r="G11" s="30"/>
      <c r="H11" s="7" t="s">
        <v>83</v>
      </c>
      <c r="I11" s="7" t="s">
        <v>101</v>
      </c>
    </row>
    <row r="12" spans="1:9" x14ac:dyDescent="0.25">
      <c r="A12" s="4">
        <v>10</v>
      </c>
      <c r="B12" s="7"/>
      <c r="C12" s="29"/>
      <c r="D12" s="7"/>
      <c r="E12" s="7"/>
      <c r="F12" s="7"/>
      <c r="G12" s="30"/>
      <c r="H12" s="7" t="s">
        <v>102</v>
      </c>
      <c r="I12" s="7" t="s">
        <v>103</v>
      </c>
    </row>
    <row r="13" spans="1:9" x14ac:dyDescent="0.25">
      <c r="A13" s="7">
        <v>11</v>
      </c>
      <c r="B13" s="7"/>
      <c r="C13" s="29"/>
      <c r="D13" s="7"/>
      <c r="E13" s="7"/>
      <c r="F13" s="7"/>
      <c r="G13" s="30"/>
      <c r="H13" s="7" t="s">
        <v>104</v>
      </c>
    </row>
    <row r="14" spans="1:9" x14ac:dyDescent="0.25">
      <c r="A14" s="4">
        <v>12</v>
      </c>
      <c r="B14" s="7"/>
      <c r="C14" s="29"/>
      <c r="D14" s="7"/>
      <c r="E14" s="7"/>
      <c r="F14" s="7"/>
      <c r="G14" s="30"/>
      <c r="H14" s="3" t="s">
        <v>105</v>
      </c>
      <c r="I14" s="7" t="s">
        <v>105</v>
      </c>
    </row>
    <row r="15" spans="1:9" x14ac:dyDescent="0.25">
      <c r="A15" s="7">
        <v>13</v>
      </c>
      <c r="B15" s="7"/>
      <c r="C15" s="29"/>
      <c r="D15" s="7"/>
      <c r="E15" s="7"/>
      <c r="F15" s="7"/>
      <c r="G15" s="30"/>
      <c r="H15" s="7" t="s">
        <v>106</v>
      </c>
    </row>
    <row r="16" spans="1:9" x14ac:dyDescent="0.25">
      <c r="A16" s="4">
        <v>14</v>
      </c>
      <c r="B16" s="7"/>
      <c r="C16" s="29"/>
      <c r="D16" s="7"/>
      <c r="E16" s="7"/>
      <c r="F16" s="7"/>
      <c r="G16" s="30"/>
      <c r="H16" s="7" t="s">
        <v>107</v>
      </c>
    </row>
    <row r="17" spans="1:9" x14ac:dyDescent="0.25">
      <c r="A17" s="7">
        <v>15</v>
      </c>
      <c r="B17" s="32"/>
      <c r="C17" s="33"/>
      <c r="D17" s="32"/>
      <c r="E17" s="32"/>
      <c r="F17" s="32"/>
      <c r="H17" s="27" t="s">
        <v>108</v>
      </c>
    </row>
    <row r="18" spans="1:9" x14ac:dyDescent="0.25">
      <c r="H18" s="23" t="s">
        <v>57</v>
      </c>
    </row>
    <row r="19" spans="1:9" x14ac:dyDescent="0.25">
      <c r="H19" s="27" t="s">
        <v>109</v>
      </c>
    </row>
    <row r="20" spans="1:9" x14ac:dyDescent="0.25">
      <c r="H20" s="27" t="s">
        <v>110</v>
      </c>
    </row>
    <row r="21" spans="1:9" x14ac:dyDescent="0.25">
      <c r="H21" s="27" t="s">
        <v>111</v>
      </c>
    </row>
    <row r="22" spans="1:9" x14ac:dyDescent="0.25">
      <c r="H22" s="23" t="s">
        <v>112</v>
      </c>
    </row>
    <row r="23" spans="1:9" x14ac:dyDescent="0.25">
      <c r="H23" s="27" t="s">
        <v>113</v>
      </c>
    </row>
    <row r="24" spans="1:9" x14ac:dyDescent="0.25">
      <c r="H24" s="27" t="s">
        <v>114</v>
      </c>
    </row>
    <row r="25" spans="1:9" x14ac:dyDescent="0.25">
      <c r="H25" s="27" t="s">
        <v>58</v>
      </c>
    </row>
    <row r="26" spans="1:9" x14ac:dyDescent="0.25">
      <c r="H26" s="27" t="s">
        <v>115</v>
      </c>
    </row>
    <row r="27" spans="1:9" ht="28.5" x14ac:dyDescent="0.25">
      <c r="H27" s="23" t="s">
        <v>116</v>
      </c>
    </row>
    <row r="28" spans="1:9" x14ac:dyDescent="0.25">
      <c r="H28" s="27" t="s">
        <v>117</v>
      </c>
    </row>
    <row r="29" spans="1:9" x14ac:dyDescent="0.25">
      <c r="H29" s="27" t="s">
        <v>118</v>
      </c>
      <c r="I29" s="27" t="s">
        <v>119</v>
      </c>
    </row>
    <row r="30" spans="1:9" x14ac:dyDescent="0.25">
      <c r="H30" s="27" t="s">
        <v>120</v>
      </c>
    </row>
    <row r="31" spans="1:9" x14ac:dyDescent="0.25">
      <c r="H31" s="27" t="s">
        <v>121</v>
      </c>
    </row>
    <row r="32" spans="1:9" ht="28.5" x14ac:dyDescent="0.25">
      <c r="H32" s="23" t="s">
        <v>59</v>
      </c>
    </row>
    <row r="33" spans="8:8" x14ac:dyDescent="0.25">
      <c r="H33" s="27" t="s">
        <v>122</v>
      </c>
    </row>
    <row r="34" spans="8:8" x14ac:dyDescent="0.25">
      <c r="H34" s="27" t="s">
        <v>123</v>
      </c>
    </row>
    <row r="35" spans="8:8" x14ac:dyDescent="0.25">
      <c r="H35" s="27" t="s">
        <v>124</v>
      </c>
    </row>
    <row r="36" spans="8:8" x14ac:dyDescent="0.25">
      <c r="H36" s="23" t="s">
        <v>125</v>
      </c>
    </row>
    <row r="37" spans="8:8" x14ac:dyDescent="0.25">
      <c r="H37" s="27" t="s">
        <v>126</v>
      </c>
    </row>
    <row r="38" spans="8:8" x14ac:dyDescent="0.25">
      <c r="H38" s="27" t="s">
        <v>127</v>
      </c>
    </row>
    <row r="39" spans="8:8" x14ac:dyDescent="0.25">
      <c r="H39" s="27" t="s">
        <v>128</v>
      </c>
    </row>
    <row r="40" spans="8:8" x14ac:dyDescent="0.25">
      <c r="H40" s="27" t="s">
        <v>129</v>
      </c>
    </row>
    <row r="41" spans="8:8" x14ac:dyDescent="0.25">
      <c r="H41" s="27" t="s">
        <v>92</v>
      </c>
    </row>
    <row r="42" spans="8:8" x14ac:dyDescent="0.25">
      <c r="H42" s="27" t="s">
        <v>130</v>
      </c>
    </row>
    <row r="43" spans="8:8" x14ac:dyDescent="0.25">
      <c r="H43" s="27" t="s">
        <v>131</v>
      </c>
    </row>
    <row r="44" spans="8:8" x14ac:dyDescent="0.25">
      <c r="H44" s="27" t="s">
        <v>132</v>
      </c>
    </row>
    <row r="45" spans="8:8" x14ac:dyDescent="0.25">
      <c r="H45" s="27" t="s">
        <v>133</v>
      </c>
    </row>
    <row r="46" spans="8:8" x14ac:dyDescent="0.25">
      <c r="H46" s="27" t="s">
        <v>134</v>
      </c>
    </row>
    <row r="47" spans="8:8" x14ac:dyDescent="0.25">
      <c r="H47" s="27" t="s">
        <v>135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ПЕР-НЬ ТЕК РЕМ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2015-02-04T07:47:23Z</dcterms:modified>
</cp:coreProperties>
</file>